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y.desjean/Downloads/"/>
    </mc:Choice>
  </mc:AlternateContent>
  <xr:revisionPtr revIDLastSave="0" documentId="8_{9E41BC30-DC65-4221-95EB-7D7ABDA5387E}" xr6:coauthVersionLast="47" xr6:coauthVersionMax="47" xr10:uidLastSave="{00000000-0000-0000-0000-000000000000}"/>
  <bookViews>
    <workbookView xWindow="-42340" yWindow="3980" windowWidth="33260" windowHeight="22660" xr2:uid="{74C4AB50-819E-4845-AFCE-66A2DD2127F0}"/>
  </bookViews>
  <sheets>
    <sheet name="FY24-FY25" sheetId="1" r:id="rId1"/>
  </sheets>
  <definedNames>
    <definedName name="ridership" localSheetId="0">#REF!</definedName>
    <definedName name="ridership">#REF!</definedName>
    <definedName name="totpass" localSheetId="0">#REF!</definedName>
    <definedName name="totpas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B48" i="1"/>
  <c r="B47" i="1"/>
  <c r="B46" i="1"/>
  <c r="B45" i="1"/>
  <c r="B44" i="1"/>
  <c r="B43" i="1"/>
  <c r="B42" i="1"/>
  <c r="B41" i="1"/>
  <c r="B40" i="1"/>
  <c r="B39" i="1"/>
  <c r="B38" i="1"/>
  <c r="B37" i="1"/>
  <c r="D48" i="1"/>
  <c r="D47" i="1"/>
  <c r="D46" i="1"/>
  <c r="D45" i="1"/>
  <c r="D44" i="1"/>
  <c r="D43" i="1"/>
  <c r="D42" i="1"/>
  <c r="D41" i="1"/>
  <c r="D40" i="1"/>
  <c r="D39" i="1"/>
  <c r="D38" i="1"/>
  <c r="D37" i="1"/>
  <c r="D49" i="1" s="1"/>
  <c r="H48" i="1"/>
  <c r="H47" i="1"/>
  <c r="H46" i="1"/>
  <c r="H45" i="1"/>
  <c r="H44" i="1"/>
  <c r="H43" i="1"/>
  <c r="H42" i="1"/>
  <c r="H41" i="1"/>
  <c r="H40" i="1"/>
  <c r="H39" i="1"/>
  <c r="H38" i="1"/>
  <c r="C49" i="1"/>
  <c r="B49" i="1" l="1"/>
  <c r="I37" i="1"/>
  <c r="J48" i="1" l="1"/>
  <c r="I48" i="1"/>
  <c r="J47" i="1"/>
  <c r="I47" i="1"/>
  <c r="J46" i="1"/>
  <c r="I46" i="1"/>
  <c r="J45" i="1"/>
  <c r="I45" i="1"/>
  <c r="J44" i="1"/>
  <c r="I44" i="1"/>
  <c r="K44" i="1"/>
  <c r="J43" i="1"/>
  <c r="I43" i="1"/>
  <c r="K43" i="1"/>
  <c r="J42" i="1"/>
  <c r="I42" i="1"/>
  <c r="J41" i="1"/>
  <c r="I41" i="1"/>
  <c r="J40" i="1"/>
  <c r="I40" i="1"/>
  <c r="J39" i="1"/>
  <c r="I39" i="1"/>
  <c r="J38" i="1"/>
  <c r="I38" i="1"/>
  <c r="J37" i="1"/>
  <c r="K37" i="1" s="1"/>
  <c r="K42" i="1" l="1"/>
  <c r="K48" i="1"/>
  <c r="K47" i="1"/>
  <c r="K46" i="1"/>
  <c r="K45" i="1"/>
  <c r="K41" i="1"/>
  <c r="G15" i="1" l="1"/>
  <c r="F15" i="1"/>
  <c r="E15" i="1"/>
  <c r="D15" i="1"/>
  <c r="C15" i="1"/>
  <c r="B15" i="1"/>
  <c r="H14" i="1"/>
  <c r="H13" i="1"/>
  <c r="H12" i="1"/>
  <c r="H11" i="1"/>
  <c r="H10" i="1"/>
  <c r="H9" i="1"/>
  <c r="H8" i="1"/>
  <c r="H7" i="1"/>
  <c r="H6" i="1"/>
  <c r="H5" i="1"/>
  <c r="H4" i="1"/>
  <c r="H3" i="1"/>
  <c r="H31" i="1"/>
  <c r="H30" i="1"/>
  <c r="H29" i="1"/>
  <c r="H28" i="1"/>
  <c r="H27" i="1"/>
  <c r="H26" i="1"/>
  <c r="H25" i="1"/>
  <c r="H24" i="1"/>
  <c r="H23" i="1"/>
  <c r="H22" i="1"/>
  <c r="H21" i="1"/>
  <c r="H20" i="1"/>
  <c r="G32" i="1"/>
  <c r="F32" i="1"/>
  <c r="J49" i="1"/>
  <c r="I49" i="1"/>
  <c r="H49" i="1"/>
  <c r="E48" i="1"/>
  <c r="L48" i="1" s="1"/>
  <c r="E47" i="1"/>
  <c r="L47" i="1" s="1"/>
  <c r="E46" i="1"/>
  <c r="L46" i="1" s="1"/>
  <c r="E45" i="1"/>
  <c r="L45" i="1" s="1"/>
  <c r="E44" i="1"/>
  <c r="L44" i="1" s="1"/>
  <c r="E43" i="1"/>
  <c r="L43" i="1" s="1"/>
  <c r="E42" i="1"/>
  <c r="L42" i="1" s="1"/>
  <c r="E41" i="1"/>
  <c r="L41" i="1" s="1"/>
  <c r="K40" i="1"/>
  <c r="E40" i="1"/>
  <c r="K39" i="1"/>
  <c r="E39" i="1"/>
  <c r="K38" i="1"/>
  <c r="E38" i="1"/>
  <c r="E37" i="1"/>
  <c r="L38" i="1" l="1"/>
  <c r="E49" i="1"/>
  <c r="L37" i="1"/>
  <c r="H32" i="1"/>
  <c r="L40" i="1"/>
  <c r="L39" i="1"/>
  <c r="H15" i="1"/>
  <c r="K49" i="1"/>
  <c r="L49" i="1" s="1"/>
  <c r="D32" i="1" l="1"/>
  <c r="C32" i="1"/>
  <c r="B32" i="1"/>
  <c r="E32" i="1" l="1"/>
</calcChain>
</file>

<file path=xl/sharedStrings.xml><?xml version="1.0" encoding="utf-8"?>
<sst xmlns="http://schemas.openxmlformats.org/spreadsheetml/2006/main" count="93" uniqueCount="57">
  <si>
    <t>FY-2025</t>
  </si>
  <si>
    <t>Commuter Bus</t>
  </si>
  <si>
    <t>Contract Services</t>
  </si>
  <si>
    <t>Directly Operated</t>
  </si>
  <si>
    <t>Light Rail</t>
  </si>
  <si>
    <t>Demand Response</t>
  </si>
  <si>
    <t>Demand Response Taxi</t>
  </si>
  <si>
    <t>GRAND TOTAL</t>
  </si>
  <si>
    <t>NTD Mode-&gt;</t>
  </si>
  <si>
    <t>CB-PT</t>
  </si>
  <si>
    <t>MB-PT</t>
  </si>
  <si>
    <t>MB-DO</t>
  </si>
  <si>
    <t>LR-DO</t>
  </si>
  <si>
    <t>DR-PT</t>
  </si>
  <si>
    <t>DR-TX</t>
  </si>
  <si>
    <t>2024-07</t>
  </si>
  <si>
    <t>2024-08</t>
  </si>
  <si>
    <t>2024-09</t>
  </si>
  <si>
    <t>2024-10</t>
  </si>
  <si>
    <t>2024-11</t>
  </si>
  <si>
    <t>2024-12</t>
  </si>
  <si>
    <t>2025-01</t>
  </si>
  <si>
    <t>2025-02</t>
  </si>
  <si>
    <t>2025-03</t>
  </si>
  <si>
    <t>2025-04</t>
  </si>
  <si>
    <t>2025-05</t>
  </si>
  <si>
    <t>2025-06</t>
  </si>
  <si>
    <t>TOTAL</t>
  </si>
  <si>
    <t>FY-2024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</si>
  <si>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</si>
  <si>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</si>
  <si>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</si>
  <si>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</si>
  <si>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</si>
  <si>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</si>
  <si>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</si>
  <si>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</si>
  <si>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</si>
  <si>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</si>
  <si>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</si>
  <si>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</si>
  <si>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BUS</t>
  </si>
  <si>
    <t>TROLLEY</t>
  </si>
  <si>
    <t>ACCESS</t>
  </si>
  <si>
    <t>VAR%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</si>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</sst>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/>
    <xf numFmtId="9" fontId="0" fillId="0" borderId="1" xfId="2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3" fillId="3" borderId="1" xfId="0" applyNumberFormat="1" applyFont="1" applyFill="1" applyBorder="1"/>
    <xf numFmtId="164" fontId="4" fillId="0" borderId="1" xfId="1" applyNumberFormat="1" applyFont="1" applyBorder="1"/>
    <xf numFmtId="0" fontId="2" fillId="2" borderId="1" xfId="0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horizontal="center"/>
    </xf>
    <xf numFmtId="164" fontId="0" fillId="0" borderId="1" xfId="0" applyNumberFormat="1" applyBorder="1"/>
    <xf numFmtId="0" fontId="5" fillId="2" borderId="1" xfId="0" applyFont="1" applyFill="1" applyBorder="1" applyAlignment="1">
      <alignment horizontal="center" vertical="center"/>
    </xf>
    <xf numFmtId="164" fontId="3" fillId="0" borderId="0" xfId="0" applyNumberFormat="1" applyFont="1"/>
    <xf numFmtId="0" fontId="2" fillId="2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0" borderId="0" xfId="0" applyFont="1"/>
    <xf numFmtId="9" fontId="3" fillId="3" borderId="1" xfId="2" applyFont="1" applyFill="1" applyBorder="1" applyAlignment="1">
      <alignment horizontal="center"/>
    </xf>
    <xf numFmtId="0" fontId="6" fillId="0" borderId="3" xfId="0" applyFont="1" applyBorder="1"/>
    <xf numFmtId="164" fontId="4" fillId="0" borderId="1" xfId="1" applyNumberFormat="1" applyFont="1" applyFill="1" applyBorder="1"/>
    <xf numFmtId="0" fontId="5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9EF3C-8D5A-4E74-99C7-91658399B756}">
  <sheetPr published="0"/>
  <dimension ref="A1:L51"/>
  <sheetViews>
    <sheetView tabSelected="1" workbookViewId="0">
      <selection activeCell="H8" sqref="H8"/>
    </sheetView>
  </sheetViews>
  <sheetFormatPr defaultColWidth="8.85546875" defaultRowHeight="15"/>
  <cols>
    <col min="1" max="12" width="12.7109375" customWidth="1"/>
  </cols>
  <sheetData>
    <row r="1" spans="1:8" ht="32.1">
      <c r="A1" s="11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20" t="s">
        <v>7</v>
      </c>
    </row>
    <row r="2" spans="1:8" ht="15" customHeight="1">
      <c r="A2" s="15" t="s">
        <v>8</v>
      </c>
      <c r="B2" s="1" t="s">
        <v>9</v>
      </c>
      <c r="C2" s="1" t="s">
        <v>10</v>
      </c>
      <c r="D2" s="1" t="s">
        <v>11</v>
      </c>
      <c r="E2" s="1" t="s">
        <v>12</v>
      </c>
      <c r="F2" s="1" t="s">
        <v>13</v>
      </c>
      <c r="G2" s="1" t="s">
        <v>14</v>
      </c>
      <c r="H2" s="20"/>
    </row>
    <row r="3" spans="1:8">
      <c r="A3" s="2" t="s">
        <v>15</v>
      </c>
      <c r="B3" s="3">
        <v>9539</v>
      </c>
      <c r="C3" s="19">
        <v>1522417</v>
      </c>
      <c r="D3" s="3">
        <v>1308499</v>
      </c>
      <c r="E3" s="7">
        <v>3815321</v>
      </c>
      <c r="F3" s="3">
        <v>21922</v>
      </c>
      <c r="G3" s="9">
        <v>6539</v>
      </c>
      <c r="H3" s="10">
        <f t="shared" ref="H3:H14" si="0">SUM(B3:G3)</f>
        <v>6684237</v>
      </c>
    </row>
    <row r="4" spans="1:8">
      <c r="A4" s="2" t="s">
        <v>16</v>
      </c>
      <c r="B4" s="3">
        <v>9558</v>
      </c>
      <c r="C4" s="3">
        <v>1738700</v>
      </c>
      <c r="D4" s="3">
        <v>1423114</v>
      </c>
      <c r="E4" s="3">
        <v>3666393</v>
      </c>
      <c r="F4" s="3">
        <v>22587</v>
      </c>
      <c r="G4" s="3">
        <v>6190</v>
      </c>
      <c r="H4" s="10">
        <f t="shared" si="0"/>
        <v>6866542</v>
      </c>
    </row>
    <row r="5" spans="1:8">
      <c r="A5" s="2" t="s">
        <v>17</v>
      </c>
      <c r="B5" s="3">
        <v>8915</v>
      </c>
      <c r="C5" s="3">
        <v>1674391</v>
      </c>
      <c r="D5" s="3">
        <v>1484379</v>
      </c>
      <c r="E5" s="3">
        <v>3611369</v>
      </c>
      <c r="F5" s="3">
        <v>21546</v>
      </c>
      <c r="G5" s="3">
        <v>6750</v>
      </c>
      <c r="H5" s="10">
        <f t="shared" si="0"/>
        <v>6807350</v>
      </c>
    </row>
    <row r="6" spans="1:8">
      <c r="A6" s="2" t="s">
        <v>18</v>
      </c>
      <c r="B6" s="3">
        <v>10013</v>
      </c>
      <c r="C6" s="3">
        <v>1926769</v>
      </c>
      <c r="D6" s="3">
        <v>1879260</v>
      </c>
      <c r="E6" s="3">
        <v>3938776</v>
      </c>
      <c r="F6" s="3">
        <v>26008</v>
      </c>
      <c r="G6" s="3">
        <v>6478</v>
      </c>
      <c r="H6" s="10">
        <f t="shared" si="0"/>
        <v>7787304</v>
      </c>
    </row>
    <row r="7" spans="1:8">
      <c r="A7" s="2" t="s">
        <v>19</v>
      </c>
      <c r="B7" s="3">
        <v>7695</v>
      </c>
      <c r="C7" s="3">
        <v>1606537</v>
      </c>
      <c r="D7" s="3">
        <v>1539324</v>
      </c>
      <c r="E7" s="3">
        <v>3501962</v>
      </c>
      <c r="F7" s="3">
        <v>21849</v>
      </c>
      <c r="G7" s="3">
        <v>5308</v>
      </c>
      <c r="H7" s="10">
        <f t="shared" si="0"/>
        <v>6682675</v>
      </c>
    </row>
    <row r="8" spans="1:8">
      <c r="A8" s="2" t="s">
        <v>20</v>
      </c>
      <c r="B8" s="3">
        <v>8915</v>
      </c>
      <c r="C8" s="3">
        <v>1582170</v>
      </c>
      <c r="D8" s="3">
        <v>1604433</v>
      </c>
      <c r="E8" s="3">
        <v>3253283</v>
      </c>
      <c r="F8" s="3">
        <v>22159</v>
      </c>
      <c r="G8" s="3">
        <v>5018</v>
      </c>
      <c r="H8" s="10">
        <f t="shared" si="0"/>
        <v>6475978</v>
      </c>
    </row>
    <row r="9" spans="1:8">
      <c r="A9" s="2" t="s">
        <v>21</v>
      </c>
      <c r="B9" s="3"/>
      <c r="C9" s="3"/>
      <c r="D9" s="3"/>
      <c r="E9" s="3"/>
      <c r="F9" s="3"/>
      <c r="G9" s="3"/>
      <c r="H9" s="10">
        <f t="shared" si="0"/>
        <v>0</v>
      </c>
    </row>
    <row r="10" spans="1:8">
      <c r="A10" s="2" t="s">
        <v>22</v>
      </c>
      <c r="B10" s="3"/>
      <c r="C10" s="3"/>
      <c r="D10" s="3"/>
      <c r="E10" s="3"/>
      <c r="F10" s="3"/>
      <c r="G10" s="3"/>
      <c r="H10" s="10">
        <f t="shared" si="0"/>
        <v>0</v>
      </c>
    </row>
    <row r="11" spans="1:8">
      <c r="A11" s="2" t="s">
        <v>23</v>
      </c>
      <c r="B11" s="3"/>
      <c r="C11" s="3"/>
      <c r="D11" s="3"/>
      <c r="E11" s="3"/>
      <c r="F11" s="3"/>
      <c r="G11" s="3"/>
      <c r="H11" s="10">
        <f t="shared" si="0"/>
        <v>0</v>
      </c>
    </row>
    <row r="12" spans="1:8">
      <c r="A12" s="2" t="s">
        <v>24</v>
      </c>
      <c r="B12" s="3"/>
      <c r="C12" s="3"/>
      <c r="D12" s="3"/>
      <c r="E12" s="3"/>
      <c r="F12" s="3"/>
      <c r="G12" s="3"/>
      <c r="H12" s="10">
        <f t="shared" si="0"/>
        <v>0</v>
      </c>
    </row>
    <row r="13" spans="1:8">
      <c r="A13" s="2" t="s">
        <v>25</v>
      </c>
      <c r="B13" s="3"/>
      <c r="C13" s="3"/>
      <c r="D13" s="3"/>
      <c r="E13" s="3"/>
      <c r="F13" s="3"/>
      <c r="G13" s="3"/>
      <c r="H13" s="10">
        <f t="shared" si="0"/>
        <v>0</v>
      </c>
    </row>
    <row r="14" spans="1:8">
      <c r="A14" s="2" t="s">
        <v>26</v>
      </c>
      <c r="B14" s="3"/>
      <c r="C14" s="3"/>
      <c r="D14" s="3"/>
      <c r="E14" s="3"/>
      <c r="F14" s="3"/>
      <c r="G14" s="3"/>
      <c r="H14" s="10">
        <f t="shared" si="0"/>
        <v>0</v>
      </c>
    </row>
    <row r="15" spans="1:8">
      <c r="A15" s="5" t="s">
        <v>27</v>
      </c>
      <c r="B15" s="6">
        <f>SUM(B3:B14)</f>
        <v>54635</v>
      </c>
      <c r="C15" s="6">
        <f t="shared" ref="C15:H15" si="1">SUM(C3:C14)</f>
        <v>10050984</v>
      </c>
      <c r="D15" s="6">
        <f t="shared" si="1"/>
        <v>9239009</v>
      </c>
      <c r="E15" s="6">
        <f t="shared" si="1"/>
        <v>21787104</v>
      </c>
      <c r="F15" s="6">
        <f t="shared" si="1"/>
        <v>136071</v>
      </c>
      <c r="G15" s="6">
        <f t="shared" si="1"/>
        <v>36283</v>
      </c>
      <c r="H15" s="6">
        <f t="shared" si="1"/>
        <v>41304086</v>
      </c>
    </row>
    <row r="16" spans="1:8">
      <c r="A16" s="14"/>
      <c r="B16" s="12"/>
      <c r="C16" s="12"/>
      <c r="D16" s="12"/>
      <c r="E16" s="16"/>
      <c r="H16" s="12"/>
    </row>
    <row r="17" spans="1:8">
      <c r="A17" s="14"/>
      <c r="B17" s="12"/>
      <c r="C17" s="12"/>
      <c r="D17" s="12"/>
      <c r="F17" s="16"/>
      <c r="H17" s="12"/>
    </row>
    <row r="18" spans="1:8" ht="32.1">
      <c r="A18" s="11" t="s">
        <v>28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20" t="s">
        <v>7</v>
      </c>
    </row>
    <row r="19" spans="1:8" ht="15" customHeight="1">
      <c r="A19" s="15" t="s">
        <v>8</v>
      </c>
      <c r="B19" s="1" t="s">
        <v>9</v>
      </c>
      <c r="C19" s="1" t="s">
        <v>10</v>
      </c>
      <c r="D19" s="1" t="s">
        <v>11</v>
      </c>
      <c r="E19" s="1" t="s">
        <v>12</v>
      </c>
      <c r="F19" s="1" t="s">
        <v>13</v>
      </c>
      <c r="G19" s="1" t="s">
        <v>14</v>
      </c>
      <c r="H19" s="20"/>
    </row>
    <row r="20" spans="1:8">
      <c r="A20" s="2" t="s">
        <v>29</v>
      </c>
      <c r="B20" s="3">
        <v>7933</v>
      </c>
      <c r="C20" s="3">
        <v>1222300</v>
      </c>
      <c r="D20" s="3">
        <v>1216397</v>
      </c>
      <c r="E20" s="3">
        <v>3112740</v>
      </c>
      <c r="F20" s="3">
        <v>12250</v>
      </c>
      <c r="G20" s="9">
        <v>11129</v>
      </c>
      <c r="H20" s="10">
        <f t="shared" ref="H20:H31" si="2">SUM(B20:G20)</f>
        <v>5582749</v>
      </c>
    </row>
    <row r="21" spans="1:8">
      <c r="A21" s="2" t="s">
        <v>30</v>
      </c>
      <c r="B21" s="3">
        <v>9645</v>
      </c>
      <c r="C21" s="3">
        <v>1495906</v>
      </c>
      <c r="D21" s="3">
        <v>1295498</v>
      </c>
      <c r="E21" s="3">
        <v>3277447.67</v>
      </c>
      <c r="F21" s="3">
        <v>15331</v>
      </c>
      <c r="G21" s="9">
        <v>10932</v>
      </c>
      <c r="H21" s="10">
        <f t="shared" si="2"/>
        <v>6104759.6699999999</v>
      </c>
    </row>
    <row r="22" spans="1:8">
      <c r="A22" s="2" t="s">
        <v>31</v>
      </c>
      <c r="B22" s="3">
        <v>8309</v>
      </c>
      <c r="C22" s="3">
        <v>1486728</v>
      </c>
      <c r="D22" s="3">
        <v>1407240</v>
      </c>
      <c r="E22" s="3">
        <v>3174915.93</v>
      </c>
      <c r="F22" s="3">
        <v>14887</v>
      </c>
      <c r="G22" s="9">
        <v>10754</v>
      </c>
      <c r="H22" s="10">
        <f t="shared" si="2"/>
        <v>6102833.9299999997</v>
      </c>
    </row>
    <row r="23" spans="1:8">
      <c r="A23" s="2" t="s">
        <v>32</v>
      </c>
      <c r="B23" s="3">
        <v>9375</v>
      </c>
      <c r="C23" s="3">
        <v>1600005</v>
      </c>
      <c r="D23" s="3">
        <v>1807575</v>
      </c>
      <c r="E23" s="3">
        <v>3484460.89</v>
      </c>
      <c r="F23" s="3">
        <v>15652</v>
      </c>
      <c r="G23" s="9">
        <v>12123</v>
      </c>
      <c r="H23" s="10">
        <f t="shared" si="2"/>
        <v>6929190.8900000006</v>
      </c>
    </row>
    <row r="24" spans="1:8">
      <c r="A24" s="2" t="s">
        <v>33</v>
      </c>
      <c r="B24" s="3">
        <v>8358</v>
      </c>
      <c r="C24" s="3">
        <v>1476169</v>
      </c>
      <c r="D24" s="3">
        <v>1562874</v>
      </c>
      <c r="E24" s="3">
        <v>3627616.65</v>
      </c>
      <c r="F24" s="3">
        <v>14698</v>
      </c>
      <c r="G24" s="9">
        <v>10752</v>
      </c>
      <c r="H24" s="10">
        <f t="shared" si="2"/>
        <v>6700467.6500000004</v>
      </c>
    </row>
    <row r="25" spans="1:8">
      <c r="A25" s="2" t="s">
        <v>34</v>
      </c>
      <c r="B25" s="3">
        <v>7252</v>
      </c>
      <c r="C25" s="3">
        <v>1371927</v>
      </c>
      <c r="D25" s="3">
        <v>1332436</v>
      </c>
      <c r="E25" s="3">
        <v>3500837</v>
      </c>
      <c r="F25" s="3">
        <v>14175</v>
      </c>
      <c r="G25" s="9">
        <v>9615</v>
      </c>
      <c r="H25" s="10">
        <f t="shared" si="2"/>
        <v>6236242</v>
      </c>
    </row>
    <row r="26" spans="1:8">
      <c r="A26" s="2" t="s">
        <v>35</v>
      </c>
      <c r="B26" s="3">
        <v>9697</v>
      </c>
      <c r="C26" s="3">
        <v>1430119</v>
      </c>
      <c r="D26" s="3">
        <v>1501514</v>
      </c>
      <c r="E26" s="3">
        <v>3081294.93</v>
      </c>
      <c r="F26" s="3">
        <v>16237</v>
      </c>
      <c r="G26" s="9">
        <v>9342</v>
      </c>
      <c r="H26" s="10">
        <f t="shared" si="2"/>
        <v>6048203.9299999997</v>
      </c>
    </row>
    <row r="27" spans="1:8">
      <c r="A27" s="2" t="s">
        <v>36</v>
      </c>
      <c r="B27" s="3">
        <v>9005</v>
      </c>
      <c r="C27" s="3">
        <v>1405183</v>
      </c>
      <c r="D27" s="3">
        <v>1476192</v>
      </c>
      <c r="E27" s="3">
        <v>3078516</v>
      </c>
      <c r="F27" s="3">
        <v>16967</v>
      </c>
      <c r="G27" s="9">
        <v>7154</v>
      </c>
      <c r="H27" s="10">
        <f t="shared" si="2"/>
        <v>5993017</v>
      </c>
    </row>
    <row r="28" spans="1:8">
      <c r="A28" s="2" t="s">
        <v>37</v>
      </c>
      <c r="B28" s="3">
        <v>9190</v>
      </c>
      <c r="C28" s="3">
        <v>1528294</v>
      </c>
      <c r="D28" s="3">
        <v>1540771</v>
      </c>
      <c r="E28" s="3">
        <v>3273656.92</v>
      </c>
      <c r="F28" s="3">
        <v>18668</v>
      </c>
      <c r="G28" s="9">
        <v>8500</v>
      </c>
      <c r="H28" s="10">
        <f t="shared" si="2"/>
        <v>6379079.9199999999</v>
      </c>
    </row>
    <row r="29" spans="1:8">
      <c r="A29" s="2" t="s">
        <v>38</v>
      </c>
      <c r="B29" s="3">
        <v>9454</v>
      </c>
      <c r="C29" s="3">
        <v>1628372</v>
      </c>
      <c r="D29" s="3">
        <v>1665309</v>
      </c>
      <c r="E29" s="3">
        <v>3360771.6</v>
      </c>
      <c r="F29" s="3">
        <v>20092</v>
      </c>
      <c r="G29" s="9">
        <v>8357</v>
      </c>
      <c r="H29" s="10">
        <f t="shared" si="2"/>
        <v>6692355.5999999996</v>
      </c>
    </row>
    <row r="30" spans="1:8">
      <c r="A30" s="2" t="s">
        <v>39</v>
      </c>
      <c r="B30" s="3">
        <v>9633</v>
      </c>
      <c r="C30" s="3">
        <v>1693296</v>
      </c>
      <c r="D30" s="3">
        <v>1659955</v>
      </c>
      <c r="E30" s="3">
        <v>3456682.37</v>
      </c>
      <c r="F30" s="3">
        <v>21658</v>
      </c>
      <c r="G30" s="9">
        <v>7874</v>
      </c>
      <c r="H30" s="10">
        <f t="shared" si="2"/>
        <v>6849098.3700000001</v>
      </c>
    </row>
    <row r="31" spans="1:8">
      <c r="A31" s="2" t="s">
        <v>40</v>
      </c>
      <c r="B31" s="3">
        <v>7839</v>
      </c>
      <c r="C31" s="3">
        <v>1440439</v>
      </c>
      <c r="D31" s="3">
        <v>1349570</v>
      </c>
      <c r="E31" s="3">
        <v>3220545.48</v>
      </c>
      <c r="F31" s="3">
        <v>20007</v>
      </c>
      <c r="G31" s="9">
        <v>4847</v>
      </c>
      <c r="H31" s="10">
        <f t="shared" si="2"/>
        <v>6043247.4800000004</v>
      </c>
    </row>
    <row r="32" spans="1:8">
      <c r="A32" s="5" t="s">
        <v>27</v>
      </c>
      <c r="B32" s="6">
        <f>SUM(B20:B31)</f>
        <v>105690</v>
      </c>
      <c r="C32" s="6">
        <f t="shared" ref="C32:H32" si="3">SUM(C20:C31)</f>
        <v>17778738</v>
      </c>
      <c r="D32" s="6">
        <f t="shared" si="3"/>
        <v>17815331</v>
      </c>
      <c r="E32" s="6">
        <f t="shared" si="3"/>
        <v>39649485.439999998</v>
      </c>
      <c r="F32" s="6">
        <f t="shared" si="3"/>
        <v>200622</v>
      </c>
      <c r="G32" s="6">
        <f t="shared" si="3"/>
        <v>111379</v>
      </c>
      <c r="H32" s="6">
        <f t="shared" si="3"/>
        <v>75661245.440000013</v>
      </c>
    </row>
    <row r="36" spans="1:12">
      <c r="A36" s="1" t="s">
        <v>28</v>
      </c>
      <c r="B36" s="1" t="s">
        <v>41</v>
      </c>
      <c r="C36" s="1" t="s">
        <v>42</v>
      </c>
      <c r="D36" s="1" t="s">
        <v>43</v>
      </c>
      <c r="E36" s="1" t="s">
        <v>27</v>
      </c>
      <c r="G36" s="1" t="s">
        <v>0</v>
      </c>
      <c r="H36" s="1" t="s">
        <v>41</v>
      </c>
      <c r="I36" s="1" t="s">
        <v>42</v>
      </c>
      <c r="J36" s="1" t="s">
        <v>43</v>
      </c>
      <c r="K36" s="1" t="s">
        <v>27</v>
      </c>
      <c r="L36" s="1" t="s">
        <v>44</v>
      </c>
    </row>
    <row r="37" spans="1:12">
      <c r="A37" s="2" t="s">
        <v>45</v>
      </c>
      <c r="B37" s="3">
        <f>B20+C20+D20</f>
        <v>2446630</v>
      </c>
      <c r="C37" s="3">
        <v>3112740</v>
      </c>
      <c r="D37" s="3">
        <f>F20+G20</f>
        <v>23379</v>
      </c>
      <c r="E37" s="3">
        <f>SUM(B37:D37)</f>
        <v>5582749</v>
      </c>
      <c r="G37" s="2" t="s">
        <v>29</v>
      </c>
      <c r="H37" s="3">
        <f>SUM(B3:D3)</f>
        <v>2840455</v>
      </c>
      <c r="I37" s="3">
        <f>E3</f>
        <v>3815321</v>
      </c>
      <c r="J37" s="3">
        <f>F3+G3</f>
        <v>28461</v>
      </c>
      <c r="K37" s="3">
        <f>SUM(H37:J37)</f>
        <v>6684237</v>
      </c>
      <c r="L37" s="4">
        <f>(K37-E37)/E37</f>
        <v>0.19730208182384701</v>
      </c>
    </row>
    <row r="38" spans="1:12">
      <c r="A38" s="2" t="s">
        <v>46</v>
      </c>
      <c r="B38" s="3">
        <f t="shared" ref="B38:B48" si="4">B21+C21+D21</f>
        <v>2801049</v>
      </c>
      <c r="C38" s="3">
        <v>3277447.67</v>
      </c>
      <c r="D38" s="3">
        <f t="shared" ref="D38:D48" si="5">F21+G21</f>
        <v>26263</v>
      </c>
      <c r="E38" s="3">
        <f t="shared" ref="E38:E48" si="6">SUM(B38:D38)</f>
        <v>6104759.6699999999</v>
      </c>
      <c r="G38" s="2" t="s">
        <v>30</v>
      </c>
      <c r="H38" s="3">
        <f t="shared" ref="H38:H48" si="7">SUM(B4:D4)</f>
        <v>3171372</v>
      </c>
      <c r="I38" s="3">
        <f t="shared" ref="I38:I48" si="8">E4</f>
        <v>3666393</v>
      </c>
      <c r="J38" s="3">
        <f t="shared" ref="J38:J48" si="9">F4+G4</f>
        <v>28777</v>
      </c>
      <c r="K38" s="3">
        <f t="shared" ref="K38:K48" si="10">SUM(H38:J38)</f>
        <v>6866542</v>
      </c>
      <c r="L38" s="4">
        <f t="shared" ref="L38:L43" si="11">(K38-E38)/E38</f>
        <v>0.12478498273135134</v>
      </c>
    </row>
    <row r="39" spans="1:12">
      <c r="A39" s="2" t="s">
        <v>47</v>
      </c>
      <c r="B39" s="3">
        <f t="shared" si="4"/>
        <v>2902277</v>
      </c>
      <c r="C39" s="3">
        <v>3174915.93</v>
      </c>
      <c r="D39" s="3">
        <f t="shared" si="5"/>
        <v>25641</v>
      </c>
      <c r="E39" s="3">
        <f t="shared" si="6"/>
        <v>6102833.9299999997</v>
      </c>
      <c r="G39" s="2" t="s">
        <v>31</v>
      </c>
      <c r="H39" s="3">
        <f t="shared" si="7"/>
        <v>3167685</v>
      </c>
      <c r="I39" s="3">
        <f t="shared" si="8"/>
        <v>3611369</v>
      </c>
      <c r="J39" s="3">
        <f t="shared" si="9"/>
        <v>28296</v>
      </c>
      <c r="K39" s="3">
        <f t="shared" si="10"/>
        <v>6807350</v>
      </c>
      <c r="L39" s="4">
        <f t="shared" si="11"/>
        <v>0.11544080636649412</v>
      </c>
    </row>
    <row r="40" spans="1:12">
      <c r="A40" s="2" t="s">
        <v>48</v>
      </c>
      <c r="B40" s="3">
        <f t="shared" si="4"/>
        <v>3416955</v>
      </c>
      <c r="C40" s="3">
        <v>3484460.89</v>
      </c>
      <c r="D40" s="3">
        <f t="shared" si="5"/>
        <v>27775</v>
      </c>
      <c r="E40" s="3">
        <f t="shared" si="6"/>
        <v>6929190.8900000006</v>
      </c>
      <c r="G40" s="2" t="s">
        <v>32</v>
      </c>
      <c r="H40" s="3">
        <f t="shared" si="7"/>
        <v>3816042</v>
      </c>
      <c r="I40" s="3">
        <f t="shared" si="8"/>
        <v>3938776</v>
      </c>
      <c r="J40" s="3">
        <f t="shared" si="9"/>
        <v>32486</v>
      </c>
      <c r="K40" s="3">
        <f t="shared" si="10"/>
        <v>7787304</v>
      </c>
      <c r="L40" s="4">
        <f t="shared" si="11"/>
        <v>0.12384030453518063</v>
      </c>
    </row>
    <row r="41" spans="1:12">
      <c r="A41" s="2" t="s">
        <v>49</v>
      </c>
      <c r="B41" s="3">
        <f t="shared" si="4"/>
        <v>3047401</v>
      </c>
      <c r="C41" s="3">
        <v>3627616.65</v>
      </c>
      <c r="D41" s="3">
        <f t="shared" si="5"/>
        <v>25450</v>
      </c>
      <c r="E41" s="3">
        <f t="shared" si="6"/>
        <v>6700467.6500000004</v>
      </c>
      <c r="G41" s="2" t="s">
        <v>33</v>
      </c>
      <c r="H41" s="3">
        <f t="shared" si="7"/>
        <v>3153556</v>
      </c>
      <c r="I41" s="3">
        <f t="shared" si="8"/>
        <v>3501962</v>
      </c>
      <c r="J41" s="3">
        <f t="shared" si="9"/>
        <v>27157</v>
      </c>
      <c r="K41" s="3">
        <f t="shared" si="10"/>
        <v>6682675</v>
      </c>
      <c r="L41" s="4">
        <f t="shared" si="11"/>
        <v>-2.6554340576512405E-3</v>
      </c>
    </row>
    <row r="42" spans="1:12">
      <c r="A42" s="2" t="s">
        <v>50</v>
      </c>
      <c r="B42" s="3">
        <f t="shared" si="4"/>
        <v>2711615</v>
      </c>
      <c r="C42" s="3">
        <v>3500837</v>
      </c>
      <c r="D42" s="3">
        <f t="shared" si="5"/>
        <v>23790</v>
      </c>
      <c r="E42" s="3">
        <f t="shared" si="6"/>
        <v>6236242</v>
      </c>
      <c r="G42" s="2" t="s">
        <v>34</v>
      </c>
      <c r="H42" s="3">
        <f t="shared" si="7"/>
        <v>3195518</v>
      </c>
      <c r="I42" s="3">
        <f t="shared" si="8"/>
        <v>3253283</v>
      </c>
      <c r="J42" s="3">
        <f t="shared" si="9"/>
        <v>27177</v>
      </c>
      <c r="K42" s="3">
        <f t="shared" si="10"/>
        <v>6475978</v>
      </c>
      <c r="L42" s="4">
        <f t="shared" si="11"/>
        <v>3.844238244763433E-2</v>
      </c>
    </row>
    <row r="43" spans="1:12">
      <c r="A43" s="2" t="s">
        <v>51</v>
      </c>
      <c r="B43" s="3">
        <f t="shared" si="4"/>
        <v>2941330</v>
      </c>
      <c r="C43" s="3">
        <v>3081294.93</v>
      </c>
      <c r="D43" s="3">
        <f t="shared" si="5"/>
        <v>25579</v>
      </c>
      <c r="E43" s="3">
        <f t="shared" si="6"/>
        <v>6048203.9299999997</v>
      </c>
      <c r="G43" s="2" t="s">
        <v>35</v>
      </c>
      <c r="H43" s="3">
        <f t="shared" si="7"/>
        <v>0</v>
      </c>
      <c r="I43" s="3">
        <f t="shared" si="8"/>
        <v>0</v>
      </c>
      <c r="J43" s="3">
        <f t="shared" si="9"/>
        <v>0</v>
      </c>
      <c r="K43" s="3">
        <f t="shared" si="10"/>
        <v>0</v>
      </c>
      <c r="L43" s="4">
        <f t="shared" si="11"/>
        <v>-1</v>
      </c>
    </row>
    <row r="44" spans="1:12">
      <c r="A44" s="2" t="s">
        <v>52</v>
      </c>
      <c r="B44" s="3">
        <f t="shared" si="4"/>
        <v>2890380</v>
      </c>
      <c r="C44" s="3">
        <v>3078516</v>
      </c>
      <c r="D44" s="3">
        <f t="shared" si="5"/>
        <v>24121</v>
      </c>
      <c r="E44" s="3">
        <f t="shared" si="6"/>
        <v>5993017</v>
      </c>
      <c r="G44" s="2" t="s">
        <v>36</v>
      </c>
      <c r="H44" s="3">
        <f t="shared" si="7"/>
        <v>0</v>
      </c>
      <c r="I44" s="7">
        <f t="shared" si="8"/>
        <v>0</v>
      </c>
      <c r="J44" s="7">
        <f t="shared" si="9"/>
        <v>0</v>
      </c>
      <c r="K44" s="3">
        <f t="shared" si="10"/>
        <v>0</v>
      </c>
      <c r="L44" s="4">
        <f t="shared" ref="L44:L49" si="12">(K44-E44)/E44</f>
        <v>-1</v>
      </c>
    </row>
    <row r="45" spans="1:12">
      <c r="A45" s="2" t="s">
        <v>53</v>
      </c>
      <c r="B45" s="3">
        <f t="shared" si="4"/>
        <v>3078255</v>
      </c>
      <c r="C45" s="3">
        <v>3273656.92</v>
      </c>
      <c r="D45" s="3">
        <f t="shared" si="5"/>
        <v>27168</v>
      </c>
      <c r="E45" s="3">
        <f t="shared" si="6"/>
        <v>6379079.9199999999</v>
      </c>
      <c r="G45" s="2" t="s">
        <v>37</v>
      </c>
      <c r="H45" s="3">
        <f t="shared" si="7"/>
        <v>0</v>
      </c>
      <c r="I45" s="3">
        <f t="shared" si="8"/>
        <v>0</v>
      </c>
      <c r="J45" s="3">
        <f t="shared" si="9"/>
        <v>0</v>
      </c>
      <c r="K45" s="3">
        <f t="shared" si="10"/>
        <v>0</v>
      </c>
      <c r="L45" s="4">
        <f t="shared" si="12"/>
        <v>-1</v>
      </c>
    </row>
    <row r="46" spans="1:12">
      <c r="A46" s="2" t="s">
        <v>54</v>
      </c>
      <c r="B46" s="3">
        <f t="shared" si="4"/>
        <v>3303135</v>
      </c>
      <c r="C46" s="3">
        <v>3360771.6</v>
      </c>
      <c r="D46" s="3">
        <f t="shared" si="5"/>
        <v>28449</v>
      </c>
      <c r="E46" s="3">
        <f t="shared" si="6"/>
        <v>6692355.5999999996</v>
      </c>
      <c r="G46" s="2" t="s">
        <v>38</v>
      </c>
      <c r="H46" s="3">
        <f t="shared" si="7"/>
        <v>0</v>
      </c>
      <c r="I46" s="3">
        <f t="shared" si="8"/>
        <v>0</v>
      </c>
      <c r="J46" s="3">
        <f t="shared" si="9"/>
        <v>0</v>
      </c>
      <c r="K46" s="3">
        <f t="shared" si="10"/>
        <v>0</v>
      </c>
      <c r="L46" s="4">
        <f t="shared" si="12"/>
        <v>-1</v>
      </c>
    </row>
    <row r="47" spans="1:12">
      <c r="A47" s="2" t="s">
        <v>55</v>
      </c>
      <c r="B47" s="3">
        <f t="shared" si="4"/>
        <v>3362884</v>
      </c>
      <c r="C47" s="3">
        <v>3456682.37</v>
      </c>
      <c r="D47" s="3">
        <f t="shared" si="5"/>
        <v>29532</v>
      </c>
      <c r="E47" s="3">
        <f t="shared" si="6"/>
        <v>6849098.3700000001</v>
      </c>
      <c r="G47" s="2" t="s">
        <v>39</v>
      </c>
      <c r="H47" s="3">
        <f t="shared" si="7"/>
        <v>0</v>
      </c>
      <c r="I47" s="3">
        <f t="shared" si="8"/>
        <v>0</v>
      </c>
      <c r="J47" s="3">
        <f t="shared" si="9"/>
        <v>0</v>
      </c>
      <c r="K47" s="3">
        <f t="shared" si="10"/>
        <v>0</v>
      </c>
      <c r="L47" s="4">
        <f t="shared" si="12"/>
        <v>-1</v>
      </c>
    </row>
    <row r="48" spans="1:12">
      <c r="A48" s="2" t="s">
        <v>56</v>
      </c>
      <c r="B48" s="3">
        <f t="shared" si="4"/>
        <v>2797848</v>
      </c>
      <c r="C48" s="3">
        <v>3220545.48</v>
      </c>
      <c r="D48" s="3">
        <f t="shared" si="5"/>
        <v>24854</v>
      </c>
      <c r="E48" s="3">
        <f t="shared" si="6"/>
        <v>6043247.4800000004</v>
      </c>
      <c r="G48" s="2" t="s">
        <v>40</v>
      </c>
      <c r="H48" s="3">
        <f t="shared" si="7"/>
        <v>0</v>
      </c>
      <c r="I48" s="3">
        <f t="shared" si="8"/>
        <v>0</v>
      </c>
      <c r="J48" s="3">
        <f t="shared" si="9"/>
        <v>0</v>
      </c>
      <c r="K48" s="3">
        <f t="shared" si="10"/>
        <v>0</v>
      </c>
      <c r="L48" s="4">
        <f t="shared" si="12"/>
        <v>-1</v>
      </c>
    </row>
    <row r="49" spans="1:12">
      <c r="A49" s="5" t="s">
        <v>27</v>
      </c>
      <c r="B49" s="6">
        <f>SUM(B37:B48)</f>
        <v>35699759</v>
      </c>
      <c r="C49" s="6">
        <f>SUM(C37:C48)</f>
        <v>39649485.439999998</v>
      </c>
      <c r="D49" s="6">
        <f>SUM(D37:D48)</f>
        <v>312001</v>
      </c>
      <c r="E49" s="6">
        <f>SUM(E37:E48)</f>
        <v>75661245.440000013</v>
      </c>
      <c r="G49" s="5" t="s">
        <v>27</v>
      </c>
      <c r="H49" s="6">
        <f t="shared" ref="H49:K49" si="13">SUM(H37:H48)</f>
        <v>19344628</v>
      </c>
      <c r="I49" s="6">
        <f t="shared" si="13"/>
        <v>21787104</v>
      </c>
      <c r="J49" s="6">
        <f t="shared" si="13"/>
        <v>172354</v>
      </c>
      <c r="K49" s="6">
        <f t="shared" si="13"/>
        <v>41304086</v>
      </c>
      <c r="L49" s="17">
        <f t="shared" si="12"/>
        <v>-0.45409190980401615</v>
      </c>
    </row>
    <row r="50" spans="1:12">
      <c r="B50" s="18"/>
      <c r="C50" s="18"/>
      <c r="D50" s="18"/>
      <c r="E50" s="18"/>
      <c r="I50" s="16"/>
      <c r="L50" s="12"/>
    </row>
    <row r="51" spans="1:12">
      <c r="J51" s="16"/>
      <c r="L51" s="12"/>
    </row>
  </sheetData>
  <mergeCells count="2">
    <mergeCell ref="H18:H19"/>
    <mergeCell ref="H1:H2"/>
  </mergeCells>
  <phoneticPr fontId="7" type="noConversion"/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4409EF40EDAA84786CCC1379C16AD44" ma:contentTypeVersion="15" ma:contentTypeDescription="Create a new document." ma:contentTypeScope="" ma:versionID="e63f00011ff4587ce6e2bf28f98bdfc2">
  <xsd:schema xmlns:xsd="http://www.w3.org/2001/XMLSchema" xmlns:xs="http://www.w3.org/2001/XMLSchema" xmlns:p="http://schemas.microsoft.com/office/2006/metadata/properties" xmlns:ns2="e88058b2-ca84-4b0d-927f-51a3d5c16c8a" xmlns:ns3="c0009a0e-4d29-4f96-8387-364755128dce" targetNamespace="http://schemas.microsoft.com/office/2006/metadata/properties" ma:root="true" ma:fieldsID="cb63e310025195a05dc504a33a367a34" ns2:_="" ns3:_="">
    <xsd:import namespace="e88058b2-ca84-4b0d-927f-51a3d5c16c8a"/>
    <xsd:import namespace="c0009a0e-4d29-4f96-8387-364755128d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8058b2-ca84-4b0d-927f-51a3d5c16c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a01807e-d4fc-4306-8219-63dcaf60c4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009a0e-4d29-4f96-8387-364755128d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9ff1db4-8d01-4945-9ece-eb051e0c8fab}" ma:internalName="TaxCatchAll" ma:showField="CatchAllData" ma:web="c0009a0e-4d29-4f96-8387-364755128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87E04A-7DEE-4C0B-A72E-9C9711B5B9C9}"/>
</file>

<file path=customXml/itemProps2.xml><?xml version="1.0" encoding="utf-8"?>
<ds:datastoreItem xmlns:ds="http://schemas.openxmlformats.org/officeDocument/2006/customXml" ds:itemID="{C17F8A85-AD4A-4C52-8DB6-E4138402E09A}"/>
</file>

<file path=docMetadata/LabelInfo.xml><?xml version="1.0" encoding="utf-8"?>
<clbl:labelList xmlns:clbl="http://schemas.microsoft.com/office/2020/mipLabelMetadata">
  <clbl:label id="{0d561a92-4877-405b-817b-f00831ad4d8b}" enabled="0" method="" siteId="{0d561a92-4877-405b-817b-f00831ad4d8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Neomi Woods</dc:creator>
  <cp:keywords/>
  <dc:description/>
  <cp:lastModifiedBy/>
  <cp:revision/>
  <dcterms:created xsi:type="dcterms:W3CDTF">2023-11-06T17:04:06Z</dcterms:created>
  <dcterms:modified xsi:type="dcterms:W3CDTF">2025-02-06T21:57:27Z</dcterms:modified>
  <cp:category/>
  <cp:contentStatus/>
</cp:coreProperties>
</file>